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25725" concurrentCalc="0"/>
</workbook>
</file>

<file path=xl/calcChain.xml><?xml version="1.0" encoding="utf-8"?>
<calcChain xmlns="http://schemas.openxmlformats.org/spreadsheetml/2006/main">
  <c r="C27" i="1"/>
  <c r="D40"/>
  <c r="D27"/>
  <c r="E27"/>
  <c r="F27"/>
  <c r="G27"/>
  <c r="H27"/>
  <c r="I27"/>
  <c r="L27"/>
  <c r="O27"/>
  <c r="C28"/>
  <c r="D28"/>
  <c r="E28"/>
  <c r="F28"/>
  <c r="G28"/>
  <c r="H28"/>
  <c r="I28"/>
  <c r="L28"/>
  <c r="O28"/>
  <c r="C29"/>
  <c r="D29"/>
  <c r="E29"/>
  <c r="F29"/>
  <c r="G29"/>
  <c r="H29"/>
  <c r="I29"/>
  <c r="L29"/>
  <c r="O29"/>
  <c r="C30"/>
  <c r="D30"/>
  <c r="E30"/>
  <c r="F30"/>
  <c r="G30"/>
  <c r="H30"/>
  <c r="I30"/>
  <c r="L30"/>
  <c r="O30"/>
  <c r="C31"/>
  <c r="D31"/>
  <c r="E31"/>
  <c r="G31"/>
  <c r="H31"/>
  <c r="I31"/>
  <c r="L31"/>
  <c r="O31"/>
  <c r="C32"/>
  <c r="D32"/>
  <c r="E32"/>
  <c r="G32"/>
  <c r="H32"/>
  <c r="I32"/>
  <c r="L32"/>
  <c r="O32"/>
  <c r="C33"/>
  <c r="D33"/>
  <c r="E33"/>
  <c r="G33"/>
  <c r="H33"/>
  <c r="I33"/>
  <c r="L33"/>
  <c r="O33"/>
  <c r="C34"/>
  <c r="D34"/>
  <c r="E34"/>
  <c r="G34"/>
  <c r="H34"/>
  <c r="I34"/>
  <c r="L34"/>
  <c r="O34"/>
  <c r="C35"/>
  <c r="D35"/>
  <c r="E35"/>
  <c r="G35"/>
  <c r="H35"/>
  <c r="I35"/>
  <c r="L35"/>
  <c r="O35"/>
  <c r="C36"/>
  <c r="D36"/>
  <c r="E36"/>
  <c r="G36"/>
  <c r="H36"/>
  <c r="I36"/>
  <c r="L36"/>
  <c r="O36"/>
  <c r="C37"/>
  <c r="D37"/>
  <c r="E37"/>
  <c r="G37"/>
  <c r="H37"/>
  <c r="I37"/>
  <c r="L37"/>
  <c r="O37"/>
  <c r="C38"/>
  <c r="D38"/>
  <c r="E38"/>
  <c r="G38"/>
  <c r="H38"/>
  <c r="I38"/>
  <c r="L38"/>
  <c r="O38"/>
  <c r="C39"/>
  <c r="D39"/>
  <c r="E39"/>
  <c r="G39"/>
  <c r="H39"/>
  <c r="I39"/>
  <c r="L39"/>
  <c r="O39"/>
  <c r="O40"/>
  <c r="N40"/>
  <c r="M40"/>
  <c r="L40"/>
  <c r="J40"/>
  <c r="E20"/>
  <c r="E22"/>
  <c r="F20"/>
  <c r="F22"/>
  <c r="G20"/>
  <c r="G22"/>
  <c r="H5"/>
  <c r="H6"/>
  <c r="H7"/>
  <c r="H8"/>
  <c r="H12"/>
  <c r="H13"/>
  <c r="H14"/>
  <c r="H15"/>
  <c r="H16"/>
  <c r="H17"/>
  <c r="H19"/>
  <c r="H20"/>
  <c r="H22"/>
  <c r="I5"/>
  <c r="I6"/>
  <c r="I7"/>
  <c r="I8"/>
  <c r="I9"/>
  <c r="I10"/>
  <c r="I12"/>
  <c r="I13"/>
  <c r="I14"/>
  <c r="I15"/>
  <c r="I16"/>
  <c r="I17"/>
  <c r="I19"/>
  <c r="I20"/>
  <c r="I22"/>
  <c r="J5"/>
  <c r="J6"/>
  <c r="J7"/>
  <c r="J8"/>
  <c r="J9"/>
  <c r="J10"/>
  <c r="J11"/>
  <c r="J12"/>
  <c r="J13"/>
  <c r="J14"/>
  <c r="J15"/>
  <c r="J16"/>
  <c r="J17"/>
  <c r="J18"/>
  <c r="J19"/>
  <c r="J20"/>
  <c r="J22"/>
  <c r="L5"/>
  <c r="L6"/>
  <c r="L7"/>
  <c r="L8"/>
  <c r="L9"/>
  <c r="L10"/>
  <c r="L11"/>
  <c r="L12"/>
  <c r="L13"/>
  <c r="L14"/>
  <c r="L15"/>
  <c r="L16"/>
  <c r="L17"/>
  <c r="L18"/>
  <c r="L19"/>
  <c r="L20"/>
  <c r="L22"/>
  <c r="N5"/>
  <c r="N15"/>
  <c r="N16"/>
  <c r="N17"/>
  <c r="N20"/>
  <c r="N22"/>
  <c r="N21"/>
  <c r="K5"/>
  <c r="K6"/>
  <c r="K7"/>
  <c r="K8"/>
  <c r="K9"/>
  <c r="K10"/>
  <c r="K11"/>
  <c r="K12"/>
  <c r="K13"/>
  <c r="K14"/>
  <c r="K15"/>
  <c r="K16"/>
  <c r="K17"/>
  <c r="K18"/>
  <c r="K19"/>
  <c r="K20"/>
  <c r="D20"/>
</calcChain>
</file>

<file path=xl/sharedStrings.xml><?xml version="1.0" encoding="utf-8"?>
<sst xmlns="http://schemas.openxmlformats.org/spreadsheetml/2006/main" count="64" uniqueCount="52">
  <si>
    <t>Grundejerforeningen Bjertgaard Budget 2015</t>
  </si>
  <si>
    <t>Resultat</t>
  </si>
  <si>
    <t>Budget</t>
  </si>
  <si>
    <t>Indbetalte kontingenter</t>
  </si>
  <si>
    <t>Renter</t>
  </si>
  <si>
    <t>Vedligeholdelse</t>
  </si>
  <si>
    <t>Trailer</t>
  </si>
  <si>
    <t>Borde til gårdspladsen</t>
  </si>
  <si>
    <t>Højtryksrenser</t>
  </si>
  <si>
    <t>Havetraktor</t>
  </si>
  <si>
    <t>Projekt Leg og Lys</t>
  </si>
  <si>
    <t>Tinglysning vedtægtsændring</t>
  </si>
  <si>
    <t>Port i lade</t>
  </si>
  <si>
    <t>Ejendomsforsikringer og skatter</t>
  </si>
  <si>
    <t>Tre-For (el)</t>
  </si>
  <si>
    <t>Generalforsamling/arbejdsdage</t>
  </si>
  <si>
    <t>A'conto pedel</t>
  </si>
  <si>
    <t>Gebyr Danske Bank</t>
  </si>
  <si>
    <t>Kontingent</t>
  </si>
  <si>
    <t>Opsparing</t>
  </si>
  <si>
    <t>HUS</t>
  </si>
  <si>
    <t>Alm.</t>
  </si>
  <si>
    <t>Ejendoms-</t>
  </si>
  <si>
    <t>El i</t>
  </si>
  <si>
    <t>Ekstra</t>
  </si>
  <si>
    <t>Vedligehold</t>
  </si>
  <si>
    <t>Møder,</t>
  </si>
  <si>
    <t>Træstyning</t>
  </si>
  <si>
    <t>I alt</t>
  </si>
  <si>
    <t>A-conto</t>
  </si>
  <si>
    <t>Til betaling</t>
  </si>
  <si>
    <t>Brand</t>
  </si>
  <si>
    <t>skat</t>
  </si>
  <si>
    <t>laden</t>
  </si>
  <si>
    <t>fryser</t>
  </si>
  <si>
    <t>forplejening</t>
  </si>
  <si>
    <t>januar</t>
  </si>
  <si>
    <t>februar</t>
  </si>
  <si>
    <t>4. maj</t>
  </si>
  <si>
    <t>A Jørgen/Yrsa</t>
  </si>
  <si>
    <t>B Christina/Benny</t>
  </si>
  <si>
    <t>C Susanne</t>
  </si>
  <si>
    <t>D Stig/Karin</t>
  </si>
  <si>
    <t>F Philip/Anne-Louise</t>
  </si>
  <si>
    <t>G Irma/Arne</t>
  </si>
  <si>
    <t>H Thomas/Christina</t>
  </si>
  <si>
    <t>K Anja</t>
  </si>
  <si>
    <t>L Martin/Lene</t>
  </si>
  <si>
    <t>M Kenneth</t>
  </si>
  <si>
    <t>N Charlotte/Carsten</t>
  </si>
  <si>
    <t>P Helle/Lars</t>
  </si>
  <si>
    <t>R Martin/Heidi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</si>
</sst>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0" fillId="3" borderId="0" xfId="0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164" fontId="6" fillId="0" borderId="0" xfId="1" applyNumberFormat="1" applyFont="1" applyFill="1" applyBorder="1"/>
    <xf numFmtId="164" fontId="0" fillId="0" borderId="0" xfId="0" applyNumberFormat="1"/>
    <xf numFmtId="0" fontId="5" fillId="2" borderId="0" xfId="0" applyFont="1" applyFill="1"/>
    <xf numFmtId="164" fontId="5" fillId="3" borderId="0" xfId="1" applyNumberFormat="1" applyFont="1" applyFill="1" applyBorder="1"/>
    <xf numFmtId="164" fontId="0" fillId="0" borderId="0" xfId="1" applyNumberFormat="1" applyFo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1" applyNumberFormat="1" applyFont="1" applyFill="1"/>
    <xf numFmtId="0" fontId="2" fillId="3" borderId="0" xfId="0" applyFont="1" applyFill="1"/>
    <xf numFmtId="164" fontId="2" fillId="3" borderId="0" xfId="1" applyNumberFormat="1" applyFont="1" applyFill="1"/>
    <xf numFmtId="164" fontId="2" fillId="0" borderId="0" xfId="1" applyNumberFormat="1" applyFont="1" applyFill="1"/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Bjertgaard,%20regnskab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at 2015"/>
      <sheetName val="Budget 2016"/>
      <sheetName val="Resultat 2014"/>
      <sheetName val="Budget 2015"/>
      <sheetName val="Resultat 2013"/>
      <sheetName val="Budget 2014"/>
      <sheetName val="Resultat 2012"/>
      <sheetName val="Budget 2013"/>
      <sheetName val="Resultat 2011"/>
      <sheetName val="Budget 2012"/>
    </sheetNames>
    <sheetDataSet>
      <sheetData sheetId="0"/>
      <sheetData sheetId="1"/>
      <sheetData sheetId="2">
        <row r="8">
          <cell r="K8">
            <v>88186</v>
          </cell>
        </row>
        <row r="9">
          <cell r="K9">
            <v>0</v>
          </cell>
        </row>
        <row r="10">
          <cell r="K10">
            <v>-15789.589999999997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-1750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-54498.22</v>
          </cell>
        </row>
        <row r="19">
          <cell r="K19">
            <v>-6003.3099999999995</v>
          </cell>
        </row>
        <row r="20">
          <cell r="K20">
            <v>-3363.77</v>
          </cell>
        </row>
        <row r="21">
          <cell r="K21">
            <v>0</v>
          </cell>
        </row>
        <row r="22">
          <cell r="K22">
            <v>-300</v>
          </cell>
        </row>
      </sheetData>
      <sheetData sheetId="3"/>
      <sheetData sheetId="4">
        <row r="8">
          <cell r="J8">
            <v>82994</v>
          </cell>
        </row>
        <row r="9">
          <cell r="J9">
            <v>0</v>
          </cell>
        </row>
        <row r="10">
          <cell r="J10">
            <v>-11779.669999999998</v>
          </cell>
        </row>
        <row r="11">
          <cell r="J11">
            <v>-504.5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-9544</v>
          </cell>
        </row>
        <row r="15">
          <cell r="J15">
            <v>-6527.0199999999986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-54390.399999999994</v>
          </cell>
        </row>
        <row r="19">
          <cell r="J19">
            <v>-5849.7800000000007</v>
          </cell>
        </row>
        <row r="20">
          <cell r="J20">
            <v>-2956.89</v>
          </cell>
        </row>
        <row r="21">
          <cell r="J21">
            <v>0</v>
          </cell>
        </row>
        <row r="22">
          <cell r="J22">
            <v>-24</v>
          </cell>
        </row>
      </sheetData>
      <sheetData sheetId="5">
        <row r="5">
          <cell r="M5">
            <v>88140</v>
          </cell>
        </row>
        <row r="6">
          <cell r="M6">
            <v>0</v>
          </cell>
        </row>
        <row r="7">
          <cell r="M7">
            <v>-15000</v>
          </cell>
        </row>
        <row r="15">
          <cell r="M15">
            <v>-54980.800000000003</v>
          </cell>
        </row>
        <row r="16">
          <cell r="M16">
            <v>-5800</v>
          </cell>
        </row>
        <row r="17">
          <cell r="M17">
            <v>-2600</v>
          </cell>
        </row>
      </sheetData>
      <sheetData sheetId="6">
        <row r="8">
          <cell r="I8">
            <v>75108</v>
          </cell>
        </row>
        <row r="9">
          <cell r="I9">
            <v>0.08</v>
          </cell>
        </row>
        <row r="10">
          <cell r="I10">
            <v>-7803.9</v>
          </cell>
        </row>
        <row r="11">
          <cell r="I11">
            <v>0</v>
          </cell>
        </row>
        <row r="12">
          <cell r="I12">
            <v>-4386.03</v>
          </cell>
        </row>
        <row r="13">
          <cell r="I13">
            <v>-1301.75</v>
          </cell>
        </row>
        <row r="14">
          <cell r="I14">
            <v>-687</v>
          </cell>
        </row>
        <row r="15">
          <cell r="I15">
            <v>-9200</v>
          </cell>
        </row>
        <row r="16">
          <cell r="I16">
            <v>0</v>
          </cell>
        </row>
        <row r="17">
          <cell r="I17">
            <v>-51893.399999999994</v>
          </cell>
        </row>
        <row r="18">
          <cell r="I18">
            <v>-4381.8099999999995</v>
          </cell>
        </row>
        <row r="19">
          <cell r="I19">
            <v>-2058.9700000000003</v>
          </cell>
        </row>
        <row r="20">
          <cell r="I20">
            <v>0</v>
          </cell>
        </row>
      </sheetData>
      <sheetData sheetId="7"/>
      <sheetData sheetId="8">
        <row r="8">
          <cell r="H8">
            <v>125344</v>
          </cell>
        </row>
        <row r="9">
          <cell r="H9">
            <v>40.869999999999997</v>
          </cell>
        </row>
        <row r="10">
          <cell r="H10">
            <v>-27821.64</v>
          </cell>
        </row>
        <row r="11">
          <cell r="H11">
            <v>0</v>
          </cell>
        </row>
        <row r="12">
          <cell r="H12">
            <v>-12094.369999999999</v>
          </cell>
        </row>
        <row r="13">
          <cell r="H13">
            <v>0</v>
          </cell>
        </row>
        <row r="14">
          <cell r="H14">
            <v>-30000</v>
          </cell>
        </row>
        <row r="15">
          <cell r="H15">
            <v>-51848.649999999994</v>
          </cell>
        </row>
        <row r="16">
          <cell r="H16">
            <v>-3346.5499999999997</v>
          </cell>
        </row>
        <row r="17">
          <cell r="H17">
            <v>-2073.81</v>
          </cell>
        </row>
        <row r="18">
          <cell r="F18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>
      <selection sqref="A1:O40"/>
    </sheetView>
  </sheetViews>
  <sheetFormatPr defaultRowHeight="15"/>
  <sheetData>
    <row r="1" spans="1:14" ht="21">
      <c r="A1" s="1" t="s">
        <v>0</v>
      </c>
      <c r="B1" s="2"/>
    </row>
    <row r="2" spans="1:14">
      <c r="A2" s="3"/>
      <c r="B2" s="4"/>
      <c r="C2" s="3"/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2</v>
      </c>
      <c r="L2" s="5" t="s">
        <v>1</v>
      </c>
      <c r="N2" s="5" t="s">
        <v>2</v>
      </c>
    </row>
    <row r="3" spans="1:14">
      <c r="A3" s="6"/>
      <c r="B3" s="7"/>
      <c r="C3" s="6"/>
      <c r="D3" s="5">
        <v>2007</v>
      </c>
      <c r="E3" s="8">
        <v>2008</v>
      </c>
      <c r="F3" s="8">
        <v>2009</v>
      </c>
      <c r="G3" s="8">
        <v>2010</v>
      </c>
      <c r="H3" s="8">
        <v>2011</v>
      </c>
      <c r="I3" s="8">
        <v>2012</v>
      </c>
      <c r="J3" s="8">
        <v>2013</v>
      </c>
      <c r="K3" s="8">
        <v>2014</v>
      </c>
      <c r="L3" s="8">
        <v>2014</v>
      </c>
      <c r="N3" s="8">
        <v>2015</v>
      </c>
    </row>
    <row r="4" spans="1:14">
      <c r="A4" s="9"/>
      <c r="B4" s="10"/>
      <c r="C4" s="9"/>
      <c r="D4" s="9"/>
      <c r="E4" s="11"/>
      <c r="F4" s="11"/>
      <c r="G4" s="11"/>
      <c r="J4" s="11"/>
      <c r="K4" s="11"/>
    </row>
    <row r="5" spans="1:14">
      <c r="A5" t="s">
        <v>3</v>
      </c>
      <c r="B5" s="2"/>
      <c r="D5" s="12">
        <v>55872</v>
      </c>
      <c r="E5" s="12">
        <v>66857</v>
      </c>
      <c r="F5" s="12">
        <v>67329</v>
      </c>
      <c r="G5" s="12">
        <v>94599</v>
      </c>
      <c r="H5" s="12">
        <f>+'[1]Resultat 2011'!H8</f>
        <v>125344</v>
      </c>
      <c r="I5" s="12">
        <f>'[1]Resultat 2012'!I8</f>
        <v>75108</v>
      </c>
      <c r="J5" s="12">
        <f>'[1]Resultat 2013'!J8</f>
        <v>82994</v>
      </c>
      <c r="K5" s="12">
        <f>'[1]Budget 2014'!M5</f>
        <v>88140</v>
      </c>
      <c r="L5" s="12">
        <f>'[1]Resultat 2014'!K8</f>
        <v>88186</v>
      </c>
      <c r="N5" s="13">
        <f>+L40</f>
        <v>88164.799999999988</v>
      </c>
    </row>
    <row r="6" spans="1:14">
      <c r="A6" t="s">
        <v>4</v>
      </c>
      <c r="B6" s="2"/>
      <c r="D6" s="12">
        <v>27.3</v>
      </c>
      <c r="E6" s="12">
        <v>35.81</v>
      </c>
      <c r="F6" s="12">
        <v>1.22</v>
      </c>
      <c r="G6" s="12">
        <v>2</v>
      </c>
      <c r="H6" s="12">
        <f>'[1]Resultat 2011'!H9</f>
        <v>40.869999999999997</v>
      </c>
      <c r="I6" s="12">
        <f>'[1]Resultat 2012'!I9</f>
        <v>0.08</v>
      </c>
      <c r="J6" s="12">
        <f>'[1]Resultat 2013'!J9</f>
        <v>0</v>
      </c>
      <c r="K6" s="12">
        <f>'[1]Budget 2014'!M6</f>
        <v>0</v>
      </c>
      <c r="L6" s="12">
        <f>'[1]Resultat 2014'!K9</f>
        <v>0</v>
      </c>
      <c r="N6" s="12">
        <v>0</v>
      </c>
    </row>
    <row r="7" spans="1:14">
      <c r="A7" t="s">
        <v>5</v>
      </c>
      <c r="B7" s="2"/>
      <c r="D7" s="12">
        <v>-13060.66</v>
      </c>
      <c r="E7" s="12">
        <v>-10996.25</v>
      </c>
      <c r="F7" s="12">
        <v>-10832.5</v>
      </c>
      <c r="G7" s="12">
        <v>-17526</v>
      </c>
      <c r="H7" s="12">
        <f>+'[1]Resultat 2011'!H10</f>
        <v>-27821.64</v>
      </c>
      <c r="I7" s="12">
        <f>'[1]Resultat 2012'!I10</f>
        <v>-7803.9</v>
      </c>
      <c r="J7" s="12">
        <f>'[1]Resultat 2013'!J10</f>
        <v>-11779.669999999998</v>
      </c>
      <c r="K7" s="12">
        <f>'[1]Budget 2014'!M7</f>
        <v>-15000</v>
      </c>
      <c r="L7" s="12">
        <f>'[1]Resultat 2014'!K10</f>
        <v>-15789.589999999997</v>
      </c>
      <c r="N7" s="12">
        <v>-24104</v>
      </c>
    </row>
    <row r="8" spans="1:14">
      <c r="A8" t="s">
        <v>6</v>
      </c>
      <c r="B8" s="2"/>
      <c r="D8" s="12"/>
      <c r="E8" s="12"/>
      <c r="F8" s="12"/>
      <c r="G8" s="12">
        <v>-5682</v>
      </c>
      <c r="H8" s="12">
        <f>+'[1]Resultat 2011'!H11</f>
        <v>0</v>
      </c>
      <c r="I8" s="12">
        <f>'[1]Resultat 2012'!I11</f>
        <v>0</v>
      </c>
      <c r="J8" s="12">
        <f>'[1]Resultat 2013'!J11</f>
        <v>-504.5</v>
      </c>
      <c r="K8" s="12">
        <f>'[1]Budget 2014'!M8</f>
        <v>0</v>
      </c>
      <c r="L8" s="12">
        <f>'[1]Resultat 2014'!K11</f>
        <v>0</v>
      </c>
    </row>
    <row r="9" spans="1:14">
      <c r="A9" t="s">
        <v>7</v>
      </c>
      <c r="B9" s="2"/>
      <c r="D9" s="12"/>
      <c r="E9" s="12"/>
      <c r="F9" s="12"/>
      <c r="G9" s="12"/>
      <c r="H9" s="12"/>
      <c r="I9" s="12">
        <f>'[1]Resultat 2012'!I12</f>
        <v>-4386.03</v>
      </c>
      <c r="J9" s="12">
        <f>'[1]Resultat 2013'!J12</f>
        <v>0</v>
      </c>
      <c r="K9" s="12">
        <f>'[1]Budget 2014'!M9</f>
        <v>0</v>
      </c>
      <c r="L9" s="12">
        <f>'[1]Resultat 2014'!K12</f>
        <v>0</v>
      </c>
    </row>
    <row r="10" spans="1:14">
      <c r="A10" t="s">
        <v>8</v>
      </c>
      <c r="B10" s="2"/>
      <c r="D10" s="12"/>
      <c r="E10" s="12"/>
      <c r="F10" s="12"/>
      <c r="G10" s="12"/>
      <c r="H10" s="12"/>
      <c r="I10" s="12">
        <f>'[1]Resultat 2012'!I13</f>
        <v>-1301.75</v>
      </c>
      <c r="J10" s="12">
        <f>'[1]Resultat 2013'!J13</f>
        <v>0</v>
      </c>
      <c r="K10" s="12">
        <f>'[1]Budget 2014'!M10</f>
        <v>0</v>
      </c>
      <c r="L10" s="12">
        <f>'[1]Resultat 2014'!K13</f>
        <v>0</v>
      </c>
    </row>
    <row r="11" spans="1:14">
      <c r="A11" t="s">
        <v>9</v>
      </c>
      <c r="B11" s="2"/>
      <c r="D11" s="12"/>
      <c r="E11" s="12"/>
      <c r="F11" s="12"/>
      <c r="G11" s="12"/>
      <c r="H11" s="12"/>
      <c r="I11" s="12"/>
      <c r="J11" s="12">
        <f>'[1]Resultat 2013'!J14</f>
        <v>-9544</v>
      </c>
      <c r="K11" s="12">
        <f>'[1]Budget 2014'!M11</f>
        <v>0</v>
      </c>
      <c r="L11" s="12">
        <f>'[1]Resultat 2014'!K14</f>
        <v>0</v>
      </c>
    </row>
    <row r="12" spans="1:14">
      <c r="A12" t="s">
        <v>10</v>
      </c>
      <c r="B12" s="2"/>
      <c r="D12" s="12"/>
      <c r="E12" s="12"/>
      <c r="F12" s="12"/>
      <c r="G12" s="12"/>
      <c r="H12" s="12">
        <f>+'[1]Resultat 2011'!H12</f>
        <v>-12094.369999999999</v>
      </c>
      <c r="I12" s="12">
        <f>'[1]Resultat 2012'!I14</f>
        <v>-687</v>
      </c>
      <c r="J12" s="12">
        <f>'[1]Resultat 2013'!J15</f>
        <v>-6527.0199999999986</v>
      </c>
      <c r="K12" s="12">
        <f>'[1]Budget 2014'!M12</f>
        <v>0</v>
      </c>
      <c r="L12" s="12">
        <f>'[1]Resultat 2014'!K15</f>
        <v>-1750</v>
      </c>
    </row>
    <row r="13" spans="1:14">
      <c r="A13" t="s">
        <v>11</v>
      </c>
      <c r="B13" s="2"/>
      <c r="D13" s="12"/>
      <c r="E13" s="12"/>
      <c r="F13" s="12"/>
      <c r="G13" s="12"/>
      <c r="H13" s="12">
        <f>+'[1]Resultat 2011'!H13</f>
        <v>0</v>
      </c>
      <c r="I13" s="12">
        <f>'[1]Resultat 2012'!I15</f>
        <v>-9200</v>
      </c>
      <c r="J13" s="12">
        <f>'[1]Resultat 2013'!J16</f>
        <v>0</v>
      </c>
      <c r="K13" s="12">
        <f>'[1]Budget 2014'!M13</f>
        <v>0</v>
      </c>
      <c r="L13" s="12">
        <f>'[1]Resultat 2014'!K16</f>
        <v>0</v>
      </c>
    </row>
    <row r="14" spans="1:14">
      <c r="A14" t="s">
        <v>12</v>
      </c>
      <c r="B14" s="2"/>
      <c r="D14" s="12"/>
      <c r="E14" s="12"/>
      <c r="F14" s="12"/>
      <c r="G14" s="12"/>
      <c r="H14" s="12">
        <f>+'[1]Resultat 2011'!H14</f>
        <v>-30000</v>
      </c>
      <c r="I14" s="12">
        <f>'[1]Resultat 2012'!I16</f>
        <v>0</v>
      </c>
      <c r="J14" s="12">
        <f>'[1]Resultat 2013'!J17</f>
        <v>0</v>
      </c>
      <c r="K14" s="12">
        <f>'[1]Budget 2014'!M14</f>
        <v>0</v>
      </c>
      <c r="L14" s="12">
        <f>'[1]Resultat 2014'!K17</f>
        <v>0</v>
      </c>
    </row>
    <row r="15" spans="1:14">
      <c r="A15" t="s">
        <v>13</v>
      </c>
      <c r="B15" s="2"/>
      <c r="D15" s="12">
        <v>-39087.18</v>
      </c>
      <c r="E15" s="12">
        <v>-46908.65</v>
      </c>
      <c r="F15" s="12">
        <v>-47142.7</v>
      </c>
      <c r="G15" s="12">
        <v>-51100</v>
      </c>
      <c r="H15" s="12">
        <f>+'[1]Resultat 2011'!H15</f>
        <v>-51848.649999999994</v>
      </c>
      <c r="I15" s="12">
        <f>'[1]Resultat 2012'!I17</f>
        <v>-51893.399999999994</v>
      </c>
      <c r="J15" s="12">
        <f>'[1]Resultat 2013'!J18</f>
        <v>-54390.399999999994</v>
      </c>
      <c r="K15" s="12">
        <f>'[1]Budget 2014'!M15</f>
        <v>-54980.800000000003</v>
      </c>
      <c r="L15" s="12">
        <f>'[1]Resultat 2014'!K18</f>
        <v>-54498.22</v>
      </c>
      <c r="N15" s="13">
        <f>-C40-D40</f>
        <v>-55060.800000000003</v>
      </c>
    </row>
    <row r="16" spans="1:14">
      <c r="A16" t="s">
        <v>14</v>
      </c>
      <c r="B16" s="2"/>
      <c r="D16" s="12">
        <v>-4776.5</v>
      </c>
      <c r="E16" s="12">
        <v>-7558.94</v>
      </c>
      <c r="F16" s="12">
        <v>-6636.82</v>
      </c>
      <c r="G16" s="12">
        <v>-8602</v>
      </c>
      <c r="H16" s="12">
        <f>+'[1]Resultat 2011'!H16</f>
        <v>-3346.5499999999997</v>
      </c>
      <c r="I16" s="12">
        <f>'[1]Resultat 2012'!I18</f>
        <v>-4381.8099999999995</v>
      </c>
      <c r="J16" s="12">
        <f>'[1]Resultat 2013'!J19</f>
        <v>-5849.7800000000007</v>
      </c>
      <c r="K16" s="12">
        <f>'[1]Budget 2014'!M16</f>
        <v>-5800</v>
      </c>
      <c r="L16" s="12">
        <f>'[1]Resultat 2014'!K19</f>
        <v>-6003.3099999999995</v>
      </c>
      <c r="N16" s="12">
        <f>-E40-F40</f>
        <v>-6000</v>
      </c>
    </row>
    <row r="17" spans="1:15">
      <c r="A17" t="s">
        <v>15</v>
      </c>
      <c r="B17" s="2"/>
      <c r="D17" s="12">
        <v>-2012.8</v>
      </c>
      <c r="E17" s="12">
        <v>-2373.12</v>
      </c>
      <c r="F17" s="12">
        <v>-2705.7</v>
      </c>
      <c r="G17" s="12">
        <v>-2312</v>
      </c>
      <c r="H17" s="12">
        <f>+'[1]Resultat 2011'!H17</f>
        <v>-2073.81</v>
      </c>
      <c r="I17" s="12">
        <f>'[1]Resultat 2012'!I19</f>
        <v>-2058.9700000000003</v>
      </c>
      <c r="J17" s="12">
        <f>'[1]Resultat 2013'!J20</f>
        <v>-2956.89</v>
      </c>
      <c r="K17" s="12">
        <f>'[1]Budget 2014'!M17</f>
        <v>-2600</v>
      </c>
      <c r="L17" s="12">
        <f>'[1]Resultat 2014'!K20</f>
        <v>-3363.77</v>
      </c>
      <c r="N17" s="12">
        <f>-H40</f>
        <v>-3000</v>
      </c>
    </row>
    <row r="18" spans="1:15">
      <c r="A18" t="s">
        <v>16</v>
      </c>
      <c r="B18" s="2"/>
      <c r="D18" s="12"/>
      <c r="E18" s="12"/>
      <c r="F18" s="12"/>
      <c r="G18" s="12"/>
      <c r="H18" s="12"/>
      <c r="I18" s="12"/>
      <c r="J18" s="12">
        <f>'[1]Resultat 2013'!J21</f>
        <v>0</v>
      </c>
      <c r="K18" s="12">
        <f>'[1]Budget 2014'!M18</f>
        <v>0</v>
      </c>
      <c r="L18" s="12">
        <f>'[1]Resultat 2014'!K21</f>
        <v>0</v>
      </c>
      <c r="N18" s="12"/>
    </row>
    <row r="19" spans="1:15">
      <c r="A19" t="s">
        <v>17</v>
      </c>
      <c r="B19" s="2"/>
      <c r="E19" s="12">
        <v>0</v>
      </c>
      <c r="F19" s="12">
        <v>0</v>
      </c>
      <c r="G19" s="12">
        <v>0</v>
      </c>
      <c r="H19" s="12">
        <f>+'[1]Resultat 2011'!F18</f>
        <v>0</v>
      </c>
      <c r="I19" s="12">
        <f>'[1]Resultat 2012'!I20</f>
        <v>0</v>
      </c>
      <c r="J19" s="12">
        <f>'[1]Resultat 2013'!J22</f>
        <v>-24</v>
      </c>
      <c r="K19" s="12">
        <f>'[1]Budget 2014'!M19</f>
        <v>0</v>
      </c>
      <c r="L19" s="12">
        <f>'[1]Resultat 2014'!K22</f>
        <v>-300</v>
      </c>
    </row>
    <row r="20" spans="1:15">
      <c r="A20" s="14" t="s">
        <v>1</v>
      </c>
      <c r="B20" s="4"/>
      <c r="C20" s="3"/>
      <c r="D20" s="15">
        <f t="shared" ref="D20:F20" si="0">SUM(D5:D19)</f>
        <v>-3037.8400000000011</v>
      </c>
      <c r="E20" s="15">
        <f t="shared" si="0"/>
        <v>-944.15000000000327</v>
      </c>
      <c r="F20" s="15">
        <f t="shared" si="0"/>
        <v>12.500000000004547</v>
      </c>
      <c r="G20" s="15">
        <f t="shared" ref="G20:L20" si="1">SUM(G5:G19)</f>
        <v>9379</v>
      </c>
      <c r="H20" s="15">
        <f t="shared" si="1"/>
        <v>-1800.1499999999933</v>
      </c>
      <c r="I20" s="15">
        <f t="shared" si="1"/>
        <v>-6604.7799999999852</v>
      </c>
      <c r="J20" s="15">
        <f t="shared" si="1"/>
        <v>-8582.2599999999893</v>
      </c>
      <c r="K20" s="15">
        <f t="shared" si="1"/>
        <v>9759.1999999999971</v>
      </c>
      <c r="L20" s="15">
        <f t="shared" si="1"/>
        <v>6481.1100000000024</v>
      </c>
      <c r="N20" s="15">
        <f>SUM(N5:N19)</f>
        <v>-1.4551915228366852E-11</v>
      </c>
    </row>
    <row r="21" spans="1:15">
      <c r="A21" t="s">
        <v>18</v>
      </c>
      <c r="B21" s="2"/>
      <c r="D21" s="12">
        <v>4190</v>
      </c>
      <c r="E21" s="12">
        <v>5035</v>
      </c>
      <c r="F21" s="12">
        <v>5055</v>
      </c>
      <c r="G21" s="16">
        <v>7169</v>
      </c>
      <c r="H21" s="16">
        <v>7169</v>
      </c>
      <c r="I21" s="16">
        <v>5696</v>
      </c>
      <c r="J21" s="16">
        <v>5696</v>
      </c>
      <c r="K21" s="16"/>
      <c r="L21" s="16">
        <v>5696</v>
      </c>
      <c r="N21" s="16">
        <f>+(N5-F40)/13</f>
        <v>6704.9846153846147</v>
      </c>
    </row>
    <row r="22" spans="1:15">
      <c r="A22" t="s">
        <v>19</v>
      </c>
      <c r="B22" s="2"/>
      <c r="D22" s="16">
        <v>10366</v>
      </c>
      <c r="E22" s="16">
        <f t="shared" ref="E22:F22" si="2">+D22+E20</f>
        <v>9421.8499999999967</v>
      </c>
      <c r="F22" s="16">
        <f t="shared" si="2"/>
        <v>9434.3500000000022</v>
      </c>
      <c r="G22" s="16">
        <f>+F22+G20</f>
        <v>18813.350000000002</v>
      </c>
      <c r="H22" s="16">
        <f>+G22+H20</f>
        <v>17013.200000000008</v>
      </c>
      <c r="I22" s="16">
        <f>+H22+I20</f>
        <v>10408.420000000024</v>
      </c>
      <c r="J22" s="16">
        <f>+I22+J20</f>
        <v>1826.1600000000344</v>
      </c>
      <c r="K22" s="16"/>
      <c r="L22" s="16">
        <f>+J22+L20</f>
        <v>8307.2700000000368</v>
      </c>
      <c r="N22" s="16">
        <f>+L22+N20</f>
        <v>8307.2700000000223</v>
      </c>
    </row>
    <row r="23" spans="1:15">
      <c r="O23" s="9"/>
    </row>
    <row r="24" spans="1:15" ht="21">
      <c r="A24" s="1" t="s">
        <v>0</v>
      </c>
      <c r="O24" s="9"/>
    </row>
    <row r="25" spans="1:15">
      <c r="A25" s="17" t="s">
        <v>20</v>
      </c>
      <c r="B25" s="18"/>
      <c r="C25" s="18" t="s">
        <v>21</v>
      </c>
      <c r="D25" s="18" t="s">
        <v>22</v>
      </c>
      <c r="E25" s="18" t="s">
        <v>23</v>
      </c>
      <c r="F25" s="18" t="s">
        <v>24</v>
      </c>
      <c r="G25" s="18" t="s">
        <v>25</v>
      </c>
      <c r="H25" s="18" t="s">
        <v>26</v>
      </c>
      <c r="I25" s="18" t="s">
        <v>27</v>
      </c>
      <c r="J25" s="18" t="s">
        <v>19</v>
      </c>
      <c r="K25" s="19"/>
      <c r="L25" s="18" t="s">
        <v>28</v>
      </c>
      <c r="M25" s="18" t="s">
        <v>29</v>
      </c>
      <c r="N25" s="18" t="s">
        <v>29</v>
      </c>
      <c r="O25" s="18" t="s">
        <v>30</v>
      </c>
    </row>
    <row r="26" spans="1:15">
      <c r="A26" s="6"/>
      <c r="B26" s="18"/>
      <c r="C26" s="18" t="s">
        <v>31</v>
      </c>
      <c r="D26" s="18" t="s">
        <v>32</v>
      </c>
      <c r="E26" s="18" t="s">
        <v>33</v>
      </c>
      <c r="F26" s="18" t="s">
        <v>34</v>
      </c>
      <c r="G26" s="18"/>
      <c r="H26" s="18" t="s">
        <v>35</v>
      </c>
      <c r="I26" s="18"/>
      <c r="J26" s="18"/>
      <c r="K26" s="9"/>
      <c r="L26" s="18"/>
      <c r="M26" s="18" t="s">
        <v>36</v>
      </c>
      <c r="N26" s="18" t="s">
        <v>37</v>
      </c>
      <c r="O26" s="18" t="s">
        <v>38</v>
      </c>
    </row>
    <row r="27" spans="1:15">
      <c r="A27" t="s">
        <v>39</v>
      </c>
      <c r="C27" s="16">
        <f t="shared" ref="C27:I39" si="3">+C$40/13</f>
        <v>2394.4615384615386</v>
      </c>
      <c r="D27" s="16">
        <f t="shared" si="3"/>
        <v>1840.9846153846154</v>
      </c>
      <c r="E27" s="16">
        <f t="shared" si="3"/>
        <v>384.61538461538464</v>
      </c>
      <c r="F27" s="16">
        <f>F$40/4</f>
        <v>250</v>
      </c>
      <c r="G27" s="16">
        <f t="shared" si="3"/>
        <v>1153.8461538461538</v>
      </c>
      <c r="H27" s="16">
        <f t="shared" si="3"/>
        <v>230.76923076923077</v>
      </c>
      <c r="I27" s="16">
        <f t="shared" si="3"/>
        <v>700.30769230769226</v>
      </c>
      <c r="J27" s="16">
        <v>0</v>
      </c>
      <c r="K27" s="20"/>
      <c r="L27" s="16">
        <f t="shared" ref="L27:L39" si="4">SUM(C27:K27)</f>
        <v>6954.9846153846147</v>
      </c>
      <c r="M27" s="16">
        <v>3500</v>
      </c>
      <c r="N27" s="16">
        <v>700</v>
      </c>
      <c r="O27" s="16">
        <f>+L27-N27-M27</f>
        <v>2754.9846153846147</v>
      </c>
    </row>
    <row r="28" spans="1:15">
      <c r="A28" t="s">
        <v>40</v>
      </c>
      <c r="C28" s="16">
        <f t="shared" si="3"/>
        <v>2394.4615384615386</v>
      </c>
      <c r="D28" s="16">
        <f t="shared" si="3"/>
        <v>1840.9846153846154</v>
      </c>
      <c r="E28" s="16">
        <f t="shared" si="3"/>
        <v>384.61538461538464</v>
      </c>
      <c r="F28" s="16">
        <f t="shared" ref="F28:F30" si="5">F$40/4</f>
        <v>250</v>
      </c>
      <c r="G28" s="16">
        <f t="shared" si="3"/>
        <v>1153.8461538461538</v>
      </c>
      <c r="H28" s="16">
        <f t="shared" si="3"/>
        <v>230.76923076923077</v>
      </c>
      <c r="I28" s="16">
        <f t="shared" si="3"/>
        <v>700.30769230769226</v>
      </c>
      <c r="J28" s="16">
        <v>0</v>
      </c>
      <c r="K28" s="20"/>
      <c r="L28" s="16">
        <f t="shared" si="4"/>
        <v>6954.9846153846147</v>
      </c>
      <c r="M28" s="16">
        <v>3500</v>
      </c>
      <c r="N28" s="16">
        <v>700</v>
      </c>
      <c r="O28" s="16">
        <f t="shared" ref="O28:O39" si="6">+L28-N28-M28</f>
        <v>2754.9846153846147</v>
      </c>
    </row>
    <row r="29" spans="1:15">
      <c r="A29" t="s">
        <v>41</v>
      </c>
      <c r="C29" s="16">
        <f t="shared" si="3"/>
        <v>2394.4615384615386</v>
      </c>
      <c r="D29" s="16">
        <f t="shared" si="3"/>
        <v>1840.9846153846154</v>
      </c>
      <c r="E29" s="16">
        <f t="shared" si="3"/>
        <v>384.61538461538464</v>
      </c>
      <c r="F29" s="16">
        <f t="shared" si="5"/>
        <v>250</v>
      </c>
      <c r="G29" s="16">
        <f t="shared" si="3"/>
        <v>1153.8461538461538</v>
      </c>
      <c r="H29" s="16">
        <f t="shared" si="3"/>
        <v>230.76923076923077</v>
      </c>
      <c r="I29" s="16">
        <f t="shared" si="3"/>
        <v>700.30769230769226</v>
      </c>
      <c r="J29" s="16">
        <v>0</v>
      </c>
      <c r="K29" s="20"/>
      <c r="L29" s="16">
        <f t="shared" si="4"/>
        <v>6954.9846153846147</v>
      </c>
      <c r="M29" s="16">
        <v>3500</v>
      </c>
      <c r="N29" s="16">
        <v>700</v>
      </c>
      <c r="O29" s="16">
        <f t="shared" si="6"/>
        <v>2754.9846153846147</v>
      </c>
    </row>
    <row r="30" spans="1:15">
      <c r="A30" t="s">
        <v>42</v>
      </c>
      <c r="C30" s="16">
        <f t="shared" si="3"/>
        <v>2394.4615384615386</v>
      </c>
      <c r="D30" s="16">
        <f t="shared" si="3"/>
        <v>1840.9846153846154</v>
      </c>
      <c r="E30" s="16">
        <f t="shared" si="3"/>
        <v>384.61538461538464</v>
      </c>
      <c r="F30" s="16">
        <f t="shared" si="5"/>
        <v>250</v>
      </c>
      <c r="G30" s="16">
        <f t="shared" si="3"/>
        <v>1153.8461538461538</v>
      </c>
      <c r="H30" s="16">
        <f t="shared" si="3"/>
        <v>230.76923076923077</v>
      </c>
      <c r="I30" s="16">
        <f t="shared" si="3"/>
        <v>700.30769230769226</v>
      </c>
      <c r="J30" s="16">
        <v>0</v>
      </c>
      <c r="K30" s="20"/>
      <c r="L30" s="16">
        <f t="shared" si="4"/>
        <v>6954.9846153846147</v>
      </c>
      <c r="M30" s="16">
        <v>3500</v>
      </c>
      <c r="N30" s="16">
        <v>700</v>
      </c>
      <c r="O30" s="16">
        <f t="shared" si="6"/>
        <v>2754.9846153846147</v>
      </c>
    </row>
    <row r="31" spans="1:15">
      <c r="A31" t="s">
        <v>43</v>
      </c>
      <c r="C31" s="16">
        <f t="shared" si="3"/>
        <v>2394.4615384615386</v>
      </c>
      <c r="D31" s="16">
        <f t="shared" si="3"/>
        <v>1840.9846153846154</v>
      </c>
      <c r="E31" s="16">
        <f t="shared" si="3"/>
        <v>384.61538461538464</v>
      </c>
      <c r="F31" s="16">
        <v>0</v>
      </c>
      <c r="G31" s="16">
        <f t="shared" si="3"/>
        <v>1153.8461538461538</v>
      </c>
      <c r="H31" s="16">
        <f t="shared" si="3"/>
        <v>230.76923076923077</v>
      </c>
      <c r="I31" s="16">
        <f t="shared" si="3"/>
        <v>700.30769230769226</v>
      </c>
      <c r="J31" s="16">
        <v>0</v>
      </c>
      <c r="K31" s="20"/>
      <c r="L31" s="16">
        <f t="shared" si="4"/>
        <v>6704.9846153846147</v>
      </c>
      <c r="M31" s="16">
        <v>3500</v>
      </c>
      <c r="N31" s="16">
        <v>700</v>
      </c>
      <c r="O31" s="16">
        <f t="shared" si="6"/>
        <v>2504.9846153846147</v>
      </c>
    </row>
    <row r="32" spans="1:15">
      <c r="A32" t="s">
        <v>44</v>
      </c>
      <c r="C32" s="16">
        <f t="shared" si="3"/>
        <v>2394.4615384615386</v>
      </c>
      <c r="D32" s="16">
        <f t="shared" si="3"/>
        <v>1840.9846153846154</v>
      </c>
      <c r="E32" s="16">
        <f t="shared" si="3"/>
        <v>384.61538461538464</v>
      </c>
      <c r="F32" s="16">
        <v>0</v>
      </c>
      <c r="G32" s="16">
        <f t="shared" si="3"/>
        <v>1153.8461538461538</v>
      </c>
      <c r="H32" s="16">
        <f t="shared" si="3"/>
        <v>230.76923076923077</v>
      </c>
      <c r="I32" s="16">
        <f t="shared" si="3"/>
        <v>700.30769230769226</v>
      </c>
      <c r="J32" s="16">
        <v>0</v>
      </c>
      <c r="K32" s="20"/>
      <c r="L32" s="16">
        <f t="shared" si="4"/>
        <v>6704.9846153846147</v>
      </c>
      <c r="M32" s="16">
        <v>3500</v>
      </c>
      <c r="N32" s="16">
        <v>700</v>
      </c>
      <c r="O32" s="16">
        <f t="shared" si="6"/>
        <v>2504.9846153846147</v>
      </c>
    </row>
    <row r="33" spans="1:15">
      <c r="A33" t="s">
        <v>45</v>
      </c>
      <c r="C33" s="16">
        <f t="shared" si="3"/>
        <v>2394.4615384615386</v>
      </c>
      <c r="D33" s="16">
        <f t="shared" si="3"/>
        <v>1840.9846153846154</v>
      </c>
      <c r="E33" s="16">
        <f t="shared" si="3"/>
        <v>384.61538461538464</v>
      </c>
      <c r="F33" s="16">
        <v>0</v>
      </c>
      <c r="G33" s="16">
        <f t="shared" si="3"/>
        <v>1153.8461538461538</v>
      </c>
      <c r="H33" s="16">
        <f t="shared" si="3"/>
        <v>230.76923076923077</v>
      </c>
      <c r="I33" s="16">
        <f t="shared" si="3"/>
        <v>700.30769230769226</v>
      </c>
      <c r="J33" s="16">
        <v>0</v>
      </c>
      <c r="K33" s="20"/>
      <c r="L33" s="16">
        <f t="shared" si="4"/>
        <v>6704.9846153846147</v>
      </c>
      <c r="M33" s="16">
        <v>3500</v>
      </c>
      <c r="N33" s="16">
        <v>700</v>
      </c>
      <c r="O33" s="16">
        <f t="shared" si="6"/>
        <v>2504.9846153846147</v>
      </c>
    </row>
    <row r="34" spans="1:15">
      <c r="A34" t="s">
        <v>46</v>
      </c>
      <c r="C34" s="16">
        <f t="shared" si="3"/>
        <v>2394.4615384615386</v>
      </c>
      <c r="D34" s="16">
        <f t="shared" si="3"/>
        <v>1840.9846153846154</v>
      </c>
      <c r="E34" s="16">
        <f t="shared" si="3"/>
        <v>384.61538461538464</v>
      </c>
      <c r="F34" s="16">
        <v>0</v>
      </c>
      <c r="G34" s="16">
        <f t="shared" si="3"/>
        <v>1153.8461538461538</v>
      </c>
      <c r="H34" s="16">
        <f t="shared" si="3"/>
        <v>230.76923076923077</v>
      </c>
      <c r="I34" s="16">
        <f t="shared" si="3"/>
        <v>700.30769230769226</v>
      </c>
      <c r="J34" s="16">
        <v>0</v>
      </c>
      <c r="K34" s="20"/>
      <c r="L34" s="16">
        <f t="shared" si="4"/>
        <v>6704.9846153846147</v>
      </c>
      <c r="M34" s="16">
        <v>3500</v>
      </c>
      <c r="N34" s="16">
        <v>700</v>
      </c>
      <c r="O34" s="16">
        <f t="shared" si="6"/>
        <v>2504.9846153846147</v>
      </c>
    </row>
    <row r="35" spans="1:15">
      <c r="A35" t="s">
        <v>47</v>
      </c>
      <c r="C35" s="16">
        <f t="shared" si="3"/>
        <v>2394.4615384615386</v>
      </c>
      <c r="D35" s="16">
        <f t="shared" si="3"/>
        <v>1840.9846153846154</v>
      </c>
      <c r="E35" s="16">
        <f t="shared" si="3"/>
        <v>384.61538461538464</v>
      </c>
      <c r="F35" s="16">
        <v>0</v>
      </c>
      <c r="G35" s="16">
        <f t="shared" si="3"/>
        <v>1153.8461538461538</v>
      </c>
      <c r="H35" s="16">
        <f t="shared" si="3"/>
        <v>230.76923076923077</v>
      </c>
      <c r="I35" s="16">
        <f t="shared" si="3"/>
        <v>700.30769230769226</v>
      </c>
      <c r="J35" s="16">
        <v>0</v>
      </c>
      <c r="K35" s="20"/>
      <c r="L35" s="16">
        <f t="shared" si="4"/>
        <v>6704.9846153846147</v>
      </c>
      <c r="M35" s="16">
        <v>3500</v>
      </c>
      <c r="N35" s="16">
        <v>700</v>
      </c>
      <c r="O35" s="16">
        <f t="shared" si="6"/>
        <v>2504.9846153846147</v>
      </c>
    </row>
    <row r="36" spans="1:15">
      <c r="A36" t="s">
        <v>48</v>
      </c>
      <c r="C36" s="16">
        <f t="shared" si="3"/>
        <v>2394.4615384615386</v>
      </c>
      <c r="D36" s="16">
        <f t="shared" si="3"/>
        <v>1840.9846153846154</v>
      </c>
      <c r="E36" s="16">
        <f t="shared" si="3"/>
        <v>384.61538461538464</v>
      </c>
      <c r="F36" s="16">
        <v>0</v>
      </c>
      <c r="G36" s="16">
        <f t="shared" si="3"/>
        <v>1153.8461538461538</v>
      </c>
      <c r="H36" s="16">
        <f t="shared" si="3"/>
        <v>230.76923076923077</v>
      </c>
      <c r="I36" s="16">
        <f t="shared" si="3"/>
        <v>700.30769230769226</v>
      </c>
      <c r="J36" s="16">
        <v>0</v>
      </c>
      <c r="K36" s="20"/>
      <c r="L36" s="16">
        <f t="shared" si="4"/>
        <v>6704.9846153846147</v>
      </c>
      <c r="M36" s="16">
        <v>3500</v>
      </c>
      <c r="N36" s="16">
        <v>700</v>
      </c>
      <c r="O36" s="16">
        <f t="shared" si="6"/>
        <v>2504.9846153846147</v>
      </c>
    </row>
    <row r="37" spans="1:15">
      <c r="A37" t="s">
        <v>49</v>
      </c>
      <c r="C37" s="16">
        <f t="shared" si="3"/>
        <v>2394.4615384615386</v>
      </c>
      <c r="D37" s="16">
        <f t="shared" si="3"/>
        <v>1840.9846153846154</v>
      </c>
      <c r="E37" s="16">
        <f t="shared" si="3"/>
        <v>384.61538461538464</v>
      </c>
      <c r="F37" s="16">
        <v>0</v>
      </c>
      <c r="G37" s="16">
        <f t="shared" si="3"/>
        <v>1153.8461538461538</v>
      </c>
      <c r="H37" s="16">
        <f t="shared" si="3"/>
        <v>230.76923076923077</v>
      </c>
      <c r="I37" s="16">
        <f t="shared" si="3"/>
        <v>700.30769230769226</v>
      </c>
      <c r="J37" s="16">
        <v>0</v>
      </c>
      <c r="K37" s="20"/>
      <c r="L37" s="16">
        <f t="shared" si="4"/>
        <v>6704.9846153846147</v>
      </c>
      <c r="M37" s="16">
        <v>3500</v>
      </c>
      <c r="N37" s="16">
        <v>700</v>
      </c>
      <c r="O37" s="16">
        <f t="shared" si="6"/>
        <v>2504.9846153846147</v>
      </c>
    </row>
    <row r="38" spans="1:15">
      <c r="A38" t="s">
        <v>50</v>
      </c>
      <c r="C38" s="16">
        <f t="shared" si="3"/>
        <v>2394.4615384615386</v>
      </c>
      <c r="D38" s="16">
        <f t="shared" si="3"/>
        <v>1840.9846153846154</v>
      </c>
      <c r="E38" s="16">
        <f t="shared" si="3"/>
        <v>384.61538461538464</v>
      </c>
      <c r="F38" s="16">
        <v>0</v>
      </c>
      <c r="G38" s="16">
        <f t="shared" si="3"/>
        <v>1153.8461538461538</v>
      </c>
      <c r="H38" s="16">
        <f t="shared" si="3"/>
        <v>230.76923076923077</v>
      </c>
      <c r="I38" s="16">
        <f t="shared" si="3"/>
        <v>700.30769230769226</v>
      </c>
      <c r="J38" s="16">
        <v>0</v>
      </c>
      <c r="K38" s="20"/>
      <c r="L38" s="16">
        <f t="shared" si="4"/>
        <v>6704.9846153846147</v>
      </c>
      <c r="M38" s="16">
        <v>3500</v>
      </c>
      <c r="N38" s="16">
        <v>700</v>
      </c>
      <c r="O38" s="16">
        <f t="shared" si="6"/>
        <v>2504.9846153846147</v>
      </c>
    </row>
    <row r="39" spans="1:15">
      <c r="A39" t="s">
        <v>51</v>
      </c>
      <c r="C39" s="16">
        <f t="shared" si="3"/>
        <v>2394.4615384615386</v>
      </c>
      <c r="D39" s="16">
        <f t="shared" si="3"/>
        <v>1840.9846153846154</v>
      </c>
      <c r="E39" s="16">
        <f t="shared" si="3"/>
        <v>384.61538461538464</v>
      </c>
      <c r="F39" s="16">
        <v>0</v>
      </c>
      <c r="G39" s="16">
        <f t="shared" si="3"/>
        <v>1153.8461538461538</v>
      </c>
      <c r="H39" s="16">
        <f t="shared" si="3"/>
        <v>230.76923076923077</v>
      </c>
      <c r="I39" s="16">
        <f t="shared" si="3"/>
        <v>700.30769230769226</v>
      </c>
      <c r="J39" s="16">
        <v>0</v>
      </c>
      <c r="K39" s="20"/>
      <c r="L39" s="16">
        <f t="shared" si="4"/>
        <v>6704.9846153846147</v>
      </c>
      <c r="M39" s="16">
        <v>3500</v>
      </c>
      <c r="N39" s="16">
        <v>700</v>
      </c>
      <c r="O39" s="16">
        <f t="shared" si="6"/>
        <v>2504.9846153846147</v>
      </c>
    </row>
    <row r="40" spans="1:15">
      <c r="A40" s="21"/>
      <c r="B40" s="21"/>
      <c r="C40" s="22">
        <v>31128</v>
      </c>
      <c r="D40" s="22">
        <f>11966.4*2</f>
        <v>23932.799999999999</v>
      </c>
      <c r="E40" s="22">
        <v>5000</v>
      </c>
      <c r="F40" s="22">
        <v>1000</v>
      </c>
      <c r="G40" s="22">
        <v>15000</v>
      </c>
      <c r="H40" s="22">
        <v>3000</v>
      </c>
      <c r="I40" s="22">
        <v>9104</v>
      </c>
      <c r="J40" s="22">
        <f>SUM(J27:J39)</f>
        <v>0</v>
      </c>
      <c r="K40" s="23"/>
      <c r="L40" s="22">
        <f t="shared" ref="L40:O40" si="7">SUM(L27:L39)</f>
        <v>88164.799999999988</v>
      </c>
      <c r="M40" s="22">
        <f t="shared" si="7"/>
        <v>45500</v>
      </c>
      <c r="N40" s="22">
        <f t="shared" si="7"/>
        <v>9100</v>
      </c>
      <c r="O40" s="22">
        <f t="shared" si="7"/>
        <v>33564.799999999996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</dc:creator>
  <cp:lastModifiedBy>Kenneth</cp:lastModifiedBy>
  <dcterms:created xsi:type="dcterms:W3CDTF">2015-02-18T12:02:07Z</dcterms:created>
  <dcterms:modified xsi:type="dcterms:W3CDTF">2015-02-18T12:02:44Z</dcterms:modified>
</cp:coreProperties>
</file>